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Here" sheetId="1" state="visible" r:id="rId3"/>
    <sheet name="Summary" sheetId="2" state="visible" r:id="rId4"/>
    <sheet name="Assumptions" sheetId="3" state="visible" r:id="rId5"/>
    <sheet name="Quotations" sheetId="4" state="visible" r:id="rId6"/>
    <sheet name="TCO"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<sst xmlns="http://schemas.openxmlformats.org/spreadsheetml/2006/main" count="117" uniqueCount="88">
  <si>
    <t xml:space="preserve">Three-year ERP total cost of ownership worksheet</t>
  </si>
  <si>
    <t xml:space="preserve">Companion to: Why Do ERP Projects Go Over Budget? Seven Questions to Ask Before Signing a Contract (Ingold Solutions)</t>
  </si>
  <si>
    <t xml:space="preserve">What it does</t>
  </si>
  <si>
    <t xml:space="preserve">Puts two ERP quotations on the same footing, then adds up what each one will cost over three years, including the items a proposal leaves out.</t>
  </si>
  <si>
    <t xml:space="preserve">How to use it</t>
  </si>
  <si>
    <t xml:space="preserve">1. Assumptions sheet: set your user count, yearly cost increase, maintenance rate and contingency.
2. Quotations sheet: for each cost line, type what the proposal says in the "in the proposal" column. If a line is missing, leave that cell at 0 and put your own estimate in the "add if missing" column.
3. Summary sheet: read the result. The TCO sheet shows the year-by-year workings.</t>
  </si>
  <si>
    <t xml:space="preserve">Colour key</t>
  </si>
  <si>
    <t xml:space="preserve">Blue text on a pale yellow fill = a cell for you to edit.   Black text = a formula, leave it alone.</t>
  </si>
  <si>
    <t xml:space="preserve">Currency</t>
  </si>
  <si>
    <t xml:space="preserve">Amounts are in ₹ lakh in this version. Change the unit label on the Assumptions sheet and the figures to suit your own currency.</t>
  </si>
  <si>
    <t xml:space="preserve">Example figures</t>
  </si>
  <si>
    <t xml:space="preserve">Every number currently in the workbook is invented, to show how the arithmetic works. They are not Ingold Solutions prices, not a quotation and not market benchmarks. Replace them with the figures from your own proposals.</t>
  </si>
  <si>
    <t xml:space="preserve">Fixed in this version</t>
  </si>
  <si>
    <t xml:space="preserve">The review period is three years: one set-up year (Year 0) plus Years 1 to 3 of recurring cost. One-time costs sit in Year 0. Annual costs start in Year 1 and rise by the yearly increase you set.</t>
  </si>
  <si>
    <t xml:space="preserve">Maintenance line</t>
  </si>
  <si>
    <t xml:space="preserve">Annual maintenance is calculated as a percentage of the licence amount. The 19% in the example is the rate stated on Ingold Solutions' published SAP Business One pricing page at the time of writing. Use the rate and the base written in your own proposals instead.</t>
  </si>
  <si>
    <t xml:space="preserve">Summary: headline price against three-year cost</t>
  </si>
  <si>
    <t xml:space="preserve">Quotation A</t>
  </si>
  <si>
    <t xml:space="preserve">Quotation B</t>
  </si>
  <si>
    <t xml:space="preserve">B minus A</t>
  </si>
  <si>
    <t xml:space="preserve">Headline: one-time price as written in the proposal</t>
  </si>
  <si>
    <t xml:space="preserve">One-time items the proposal leaves out (your estimate)</t>
  </si>
  <si>
    <t xml:space="preserve">Contingency on one-time costs</t>
  </si>
  <si>
    <t xml:space="preserve">Recurring costs over Years 1 to 3</t>
  </si>
  <si>
    <t xml:space="preserve">Three-year total cost of ownership</t>
  </si>
  <si>
    <t xml:space="preserve">Cost per user per year (three-year total, divided by users and years)</t>
  </si>
  <si>
    <t xml:space="preserve">Quotation A against Quotation B</t>
  </si>
  <si>
    <t xml:space="preserve">Quotation A is lower than Quotation B at headline by</t>
  </si>
  <si>
    <t xml:space="preserve">Quotation A is lower than Quotation B over three years by</t>
  </si>
  <si>
    <t xml:space="preserve">How much of the headline gap disappears once gaps are priced</t>
  </si>
  <si>
    <t xml:space="preserve">A negative percentage means Quotation A is the more expensive of the two. The worksheet prices what you can count. It does not price risk: who carries the data migration, who owns the integrations, and what a change request will cost still need a conversation.</t>
  </si>
  <si>
    <t xml:space="preserve">Assumptions</t>
  </si>
  <si>
    <t xml:space="preserve">Blue text on a pale yellow fill: edit these. Everything else in the workbook updates from them.</t>
  </si>
  <si>
    <t xml:space="preserve">Assumption</t>
  </si>
  <si>
    <t xml:space="preserve">Value</t>
  </si>
  <si>
    <t xml:space="preserve">What it means</t>
  </si>
  <si>
    <t xml:space="preserve">Number of named users</t>
  </si>
  <si>
    <t xml:space="preserve">Used only to work out cost per user per year. Example value.</t>
  </si>
  <si>
    <t xml:space="preserve">Yearly increase on recurring costs</t>
  </si>
  <si>
    <t xml:space="preserve">Applied to maintenance, hosting, support and upgrade costs from Year 2. Example value.</t>
  </si>
  <si>
    <t xml:space="preserve">Annual maintenance (% of licence amount)</t>
  </si>
  <si>
    <t xml:space="preserve">Example rate taken from Ingold Solutions' published pricing page. Use the rate and base in your own proposals.</t>
  </si>
  <si>
    <t xml:space="preserve">Contingency (% of one-time costs)</t>
  </si>
  <si>
    <t xml:space="preserve">Your own reserve, set by you and not by the agency. Example value.</t>
  </si>
  <si>
    <t xml:space="preserve">Currency unit label</t>
  </si>
  <si>
    <t xml:space="preserve">₹ lakh</t>
  </si>
  <si>
    <t xml:space="preserve">Label only. Changing it does not convert any figure.</t>
  </si>
  <si>
    <t xml:space="preserve">Quotations, line by line</t>
  </si>
  <si>
    <t xml:space="preserve">For each line: type what the proposal says. If a proposal does not cover a line, leave "in the proposal" at 0 and enter your own estimate under "add if missing". Amounts in the unit set on the Assumptions sheet.</t>
  </si>
  <si>
    <t xml:space="preserve">Cost line</t>
  </si>
  <si>
    <t xml:space="preserve">Type</t>
  </si>
  <si>
    <t xml:space="preserve">In the proposal</t>
  </si>
  <si>
    <t xml:space="preserve">Add if missing</t>
  </si>
  <si>
    <t xml:space="preserve">What to check in the proposal</t>
  </si>
  <si>
    <t xml:space="preserve">Software licences</t>
  </si>
  <si>
    <t xml:space="preserve">One-time</t>
  </si>
  <si>
    <t xml:space="preserve">Licence type and count for each user; one-time purchase or subscription; price for extra users later.</t>
  </si>
  <si>
    <t xml:space="preserve">Implementation and configuration</t>
  </si>
  <si>
    <t xml:space="preserve">Modules, processes, entities, warehouses and workshops in scope; fixed price or time and materials.</t>
  </si>
  <si>
    <t xml:space="preserve">Data migration and cleansing</t>
  </si>
  <si>
    <t xml:space="preserve">Which records move, who cleans them, how many trial loads are included.</t>
  </si>
  <si>
    <t xml:space="preserve">Integrations (web shop, banks, other systems)</t>
  </si>
  <si>
    <t xml:space="preserve">Each connection named, with who maintains it afterwards.</t>
  </si>
  <si>
    <t xml:space="preserve">Custom development and add-ons</t>
  </si>
  <si>
    <t xml:space="preserve">Every custom item listed separately, with its yearly cost to keep.</t>
  </si>
  <si>
    <t xml:space="preserve">Training</t>
  </si>
  <si>
    <t xml:space="preserve">Hours, who is trained, online or on site, and whether refreshers are included.</t>
  </si>
  <si>
    <t xml:space="preserve">Go-live and handover support</t>
  </si>
  <si>
    <t xml:space="preserve">How long it lasts and how many hours it covers.</t>
  </si>
  <si>
    <t xml:space="preserve">Internal team time and backfill</t>
  </si>
  <si>
    <t xml:space="preserve">Your own people: days needed from finance, operations and IT. Agencies rarely price this.</t>
  </si>
  <si>
    <t xml:space="preserve">Annual maintenance</t>
  </si>
  <si>
    <t xml:space="preserve">Annual</t>
  </si>
  <si>
    <t xml:space="preserve">Percentage and the base it applies to. Calculated here from the licence line; overwrite if the proposal differs.</t>
  </si>
  <si>
    <t xml:space="preserve">Cloud hosting</t>
  </si>
  <si>
    <t xml:space="preserve">Billing basis, backups, data location, exit terms.</t>
  </si>
  <si>
    <t xml:space="preserve">Support after go-live</t>
  </si>
  <si>
    <t xml:space="preserve">Hours, response times, what counts as a support request.</t>
  </si>
  <si>
    <t xml:space="preserve">Upgrades and regression testing</t>
  </si>
  <si>
    <t xml:space="preserve">Whether version upgrades and testing of custom items are included.</t>
  </si>
  <si>
    <t xml:space="preserve">Three-year total cost of ownership: workings</t>
  </si>
  <si>
    <t xml:space="preserve">Year 0 (set-up)</t>
  </si>
  <si>
    <t xml:space="preserve">Year 1</t>
  </si>
  <si>
    <t xml:space="preserve">Year 2</t>
  </si>
  <si>
    <t xml:space="preserve">Year 3</t>
  </si>
  <si>
    <t xml:space="preserve">Three-year total</t>
  </si>
  <si>
    <t xml:space="preserve">Contingency (on one-time costs)</t>
  </si>
  <si>
    <t xml:space="preserve">Total cost of ownership</t>
  </si>
</sst>
</file>

<file path=xl/styles.xml><?xml version="1.0" encoding="utf-8"?>
<styleSheet xmlns="http://schemas.openxmlformats.org/spreadsheetml/2006/main">
  <numFmts count="5">
    <numFmt numFmtId="164" formatCode="General"/>
    <numFmt numFmtId="165" formatCode="#,##0.00;\(#,##0.00\);\-"/>
    <numFmt numFmtId="166" formatCode="0.0%"/>
    <numFmt numFmtId="167" formatCode="0"/>
    <numFmt numFmtId="168" formatCode="@"/>
  </numFmts>
  <fonts count="13">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555555"/>
      <name val="Arial"/>
      <family val="0"/>
      <charset val="1"/>
    </font>
    <font>
      <b val="true"/>
      <sz val="10"/>
      <name val="Arial"/>
      <family val="0"/>
      <charset val="1"/>
    </font>
    <font>
      <sz val="10"/>
      <name val="Arial"/>
      <family val="0"/>
      <charset val="1"/>
    </font>
    <font>
      <b val="true"/>
      <sz val="10"/>
      <color rgb="FFFFFFFF"/>
      <name val="Arial"/>
      <family val="0"/>
      <charset val="1"/>
    </font>
    <font>
      <b val="true"/>
      <sz val="10"/>
      <color rgb="FF000000"/>
      <name val="Arial"/>
      <family val="0"/>
      <charset val="1"/>
    </font>
    <font>
      <sz val="10"/>
      <color rgb="FF000000"/>
      <name val="Arial"/>
      <family val="0"/>
      <charset val="1"/>
    </font>
    <font>
      <b val="true"/>
      <sz val="12"/>
      <color rgb="FF1F3A5F"/>
      <name val="Arial"/>
      <family val="0"/>
      <charset val="1"/>
    </font>
    <font>
      <sz val="10"/>
      <color rgb="FF0000FF"/>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3F3F3"/>
        <bgColor rgb="FFFFFFFF"/>
      </patternFill>
    </fill>
    <fill>
      <patternFill patternType="solid">
        <fgColor rgb="FFFFF2CC"/>
        <bgColor rgb="FFF3F3F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right"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right"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7" fontId="12" fillId="4" borderId="1" xfId="0" applyFont="true" applyBorder="true" applyAlignment="true" applyProtection="false">
      <alignment horizontal="center" vertical="top" textRotation="0" wrapText="false" indent="0" shrinkToFit="false"/>
      <protection locked="true" hidden="false"/>
    </xf>
    <xf numFmtId="166" fontId="12" fillId="4" borderId="1" xfId="0" applyFont="true" applyBorder="true" applyAlignment="true" applyProtection="false">
      <alignment horizontal="center" vertical="top" textRotation="0" wrapText="false" indent="0" shrinkToFit="false"/>
      <protection locked="true" hidden="false"/>
    </xf>
    <xf numFmtId="168" fontId="12" fillId="4" borderId="1" xfId="0" applyFont="true" applyBorder="true" applyAlignment="true" applyProtection="false">
      <alignment horizontal="center" vertical="top" textRotation="0" wrapText="false" indent="0" shrinkToFit="false"/>
      <protection locked="true" hidden="false"/>
    </xf>
    <xf numFmtId="165" fontId="12" fillId="4" borderId="1" xfId="0" applyFont="true" applyBorder="true" applyAlignment="true" applyProtection="false">
      <alignment horizontal="right" vertical="top" textRotation="0" wrapText="false" indent="0" shrinkToFit="false"/>
      <protection locked="true" hidden="false"/>
    </xf>
    <xf numFmtId="165" fontId="10" fillId="0" borderId="1" xfId="0" applyFont="true" applyBorder="true" applyAlignment="true" applyProtection="false">
      <alignment horizontal="right" vertical="top"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3F3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2" customFormat="false" ht="19.7" hidden="false" customHeight="false" outlineLevel="0" collapsed="false">
      <c r="B2" s="1" t="s">
        <v>0</v>
      </c>
    </row>
    <row r="3" customFormat="false" ht="15" hidden="false" customHeight="false" outlineLevel="0" collapsed="false">
      <c r="B3" s="2" t="s">
        <v>1</v>
      </c>
    </row>
    <row r="5" customFormat="false" ht="36" hidden="false" customHeight="true" outlineLevel="0" collapsed="false">
      <c r="B5" s="3" t="s">
        <v>2</v>
      </c>
      <c r="C5" s="4" t="s">
        <v>3</v>
      </c>
    </row>
    <row r="6" customFormat="false" ht="108" hidden="false" customHeight="true" outlineLevel="0" collapsed="false">
      <c r="B6" s="3" t="s">
        <v>4</v>
      </c>
      <c r="C6" s="4" t="s">
        <v>5</v>
      </c>
    </row>
    <row r="7" customFormat="false" ht="18" hidden="false" customHeight="true" outlineLevel="0" collapsed="false">
      <c r="B7" s="3" t="s">
        <v>6</v>
      </c>
      <c r="C7" s="4" t="s">
        <v>7</v>
      </c>
    </row>
    <row r="8" customFormat="false" ht="36" hidden="false" customHeight="true" outlineLevel="0" collapsed="false">
      <c r="B8" s="3" t="s">
        <v>8</v>
      </c>
      <c r="C8" s="4" t="s">
        <v>9</v>
      </c>
    </row>
    <row r="9" customFormat="false" ht="54" hidden="false" customHeight="true" outlineLevel="0" collapsed="false">
      <c r="B9" s="3" t="s">
        <v>10</v>
      </c>
      <c r="C9" s="4" t="s">
        <v>11</v>
      </c>
    </row>
    <row r="10" customFormat="false" ht="36" hidden="false" customHeight="true" outlineLevel="0" collapsed="false">
      <c r="B10" s="3" t="s">
        <v>12</v>
      </c>
      <c r="C10" s="4" t="s">
        <v>13</v>
      </c>
    </row>
    <row r="11" customFormat="false" ht="54" hidden="false" customHeight="true" outlineLevel="0" collapsed="false">
      <c r="B11" s="3" t="s">
        <v>14</v>
      </c>
      <c r="C11" s="4" t="s">
        <v>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8"/>
    <col collapsed="false" customWidth="true" hidden="false" outlineLevel="0" max="5" min="3" style="0" width="17"/>
  </cols>
  <sheetData>
    <row r="2" customFormat="false" ht="19.7" hidden="false" customHeight="false" outlineLevel="0" collapsed="false">
      <c r="B2" s="1" t="s">
        <v>16</v>
      </c>
    </row>
    <row r="3" customFormat="false" ht="15" hidden="false" customHeight="false" outlineLevel="0" collapsed="false">
      <c r="B3" s="2" t="str">
        <f aca="false">"Amounts in "&amp;Assumptions!$C$10&amp;". Example figures only."</f>
        <v>Amounts in ₹ lakh. Example figures only.</v>
      </c>
    </row>
    <row r="5" customFormat="false" ht="15" hidden="false" customHeight="false" outlineLevel="0" collapsed="false">
      <c r="B5" s="5"/>
      <c r="C5" s="5" t="s">
        <v>17</v>
      </c>
      <c r="D5" s="5" t="s">
        <v>18</v>
      </c>
      <c r="E5" s="5" t="s">
        <v>19</v>
      </c>
    </row>
    <row r="6" customFormat="false" ht="15" hidden="false" customHeight="false" outlineLevel="0" collapsed="false">
      <c r="B6" s="6" t="s">
        <v>20</v>
      </c>
      <c r="C6" s="7" t="n">
        <f aca="false">SUMIF(Quotations!$C$7:$C$18,"One-time",Quotations!D7:D18)</f>
        <v>14.3</v>
      </c>
      <c r="D6" s="7" t="n">
        <f aca="false">SUMIF(Quotations!$C$7:$C$18,"One-time",Quotations!F7:F18)</f>
        <v>23.7</v>
      </c>
      <c r="E6" s="7" t="n">
        <f aca="false">D6-C6</f>
        <v>9.4</v>
      </c>
    </row>
    <row r="7" customFormat="false" ht="15" hidden="false" customHeight="false" outlineLevel="0" collapsed="false">
      <c r="B7" s="8" t="s">
        <v>21</v>
      </c>
      <c r="C7" s="9" t="n">
        <f aca="false">SUMIF(Quotations!$C$7:$C$18,"One-time",Quotations!E7:E18)</f>
        <v>10.4</v>
      </c>
      <c r="D7" s="9" t="n">
        <f aca="false">SUMIF(Quotations!$C$7:$C$18,"One-time",Quotations!G7:G18)</f>
        <v>3.5</v>
      </c>
      <c r="E7" s="9" t="n">
        <f aca="false">D7-C7</f>
        <v>-6.9</v>
      </c>
    </row>
    <row r="8" customFormat="false" ht="15" hidden="false" customHeight="false" outlineLevel="0" collapsed="false">
      <c r="B8" s="8" t="s">
        <v>22</v>
      </c>
      <c r="C8" s="9" t="n">
        <f aca="false">TCO!H19</f>
        <v>2.47</v>
      </c>
      <c r="D8" s="9" t="n">
        <f aca="false">TCO!H37</f>
        <v>2.72</v>
      </c>
      <c r="E8" s="9" t="n">
        <f aca="false">D8-C8</f>
        <v>0.25</v>
      </c>
    </row>
    <row r="9" customFormat="false" ht="15" hidden="false" customHeight="false" outlineLevel="0" collapsed="false">
      <c r="B9" s="8" t="s">
        <v>23</v>
      </c>
      <c r="C9" s="9" t="n">
        <f aca="false">TCO!H20-C6-C7-C8</f>
        <v>14.56455</v>
      </c>
      <c r="D9" s="9" t="n">
        <f aca="false">TCO!H38-D6-D7-D8</f>
        <v>14.56455</v>
      </c>
      <c r="E9" s="9" t="n">
        <f aca="false">D9-C9</f>
        <v>0</v>
      </c>
    </row>
    <row r="10" customFormat="false" ht="15" hidden="false" customHeight="false" outlineLevel="0" collapsed="false">
      <c r="B10" s="10" t="s">
        <v>24</v>
      </c>
      <c r="C10" s="11" t="n">
        <f aca="false">TCO!H20</f>
        <v>41.73455</v>
      </c>
      <c r="D10" s="11" t="n">
        <f aca="false">TCO!H38</f>
        <v>44.48455</v>
      </c>
      <c r="E10" s="11" t="n">
        <f aca="false">D10-C10</f>
        <v>2.75</v>
      </c>
    </row>
    <row r="11" customFormat="false" ht="15" hidden="false" customHeight="false" outlineLevel="0" collapsed="false">
      <c r="B11" s="8" t="s">
        <v>25</v>
      </c>
      <c r="C11" s="9" t="n">
        <f aca="false">IF(Assumptions!$C$6&gt;0,C10/(Assumptions!$C$6*3),0)</f>
        <v>0.927434444444445</v>
      </c>
      <c r="D11" s="9" t="n">
        <f aca="false">IF(Assumptions!$C$6&gt;0,D10/(Assumptions!$C$6*3),0)</f>
        <v>0.988545555555556</v>
      </c>
      <c r="E11" s="9" t="n">
        <f aca="false">D11-C11</f>
        <v>0.0611111111111111</v>
      </c>
    </row>
    <row r="13" customFormat="false" ht="15" hidden="false" customHeight="false" outlineLevel="0" collapsed="false">
      <c r="B13" s="12" t="s">
        <v>26</v>
      </c>
    </row>
    <row r="14" customFormat="false" ht="15" hidden="false" customHeight="false" outlineLevel="0" collapsed="false">
      <c r="B14" s="13" t="s">
        <v>27</v>
      </c>
      <c r="C14" s="14" t="n">
        <f aca="false">IF(D6&gt;0,(D6-C6)/D6,0)</f>
        <v>0.39662447257384</v>
      </c>
    </row>
    <row r="15" customFormat="false" ht="15" hidden="false" customHeight="false" outlineLevel="0" collapsed="false">
      <c r="B15" s="13" t="s">
        <v>28</v>
      </c>
      <c r="C15" s="14" t="n">
        <f aca="false">IF(D10&gt;0,(D10-C10)/D10,0)</f>
        <v>0.0618192158850657</v>
      </c>
    </row>
    <row r="16" customFormat="false" ht="15" hidden="false" customHeight="false" outlineLevel="0" collapsed="false">
      <c r="B16" s="13" t="s">
        <v>29</v>
      </c>
      <c r="C16" s="14" t="n">
        <f aca="false">IF((D6-C6)&lt;&gt;0,1-((D10-C10)/(D6-C6)),0)</f>
        <v>0.707446808510638</v>
      </c>
    </row>
    <row r="18" customFormat="false" ht="43.5" hidden="false" customHeight="true" outlineLevel="0" collapsed="false">
      <c r="B18" s="15" t="s">
        <v>30</v>
      </c>
      <c r="C18" s="15"/>
      <c r="D18" s="15"/>
      <c r="E18" s="15"/>
    </row>
  </sheetData>
  <mergeCells count="1">
    <mergeCell ref="B18:E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16"/>
    <col collapsed="false" customWidth="true" hidden="false" outlineLevel="0" max="4" min="4" style="0" width="70"/>
  </cols>
  <sheetData>
    <row r="2" customFormat="false" ht="19.7" hidden="false" customHeight="false" outlineLevel="0" collapsed="false">
      <c r="B2" s="1" t="s">
        <v>31</v>
      </c>
    </row>
    <row r="3" customFormat="false" ht="15" hidden="false" customHeight="false" outlineLevel="0" collapsed="false">
      <c r="B3" s="2" t="s">
        <v>32</v>
      </c>
    </row>
    <row r="5" customFormat="false" ht="15" hidden="false" customHeight="false" outlineLevel="0" collapsed="false">
      <c r="B5" s="5" t="s">
        <v>33</v>
      </c>
      <c r="C5" s="5" t="s">
        <v>34</v>
      </c>
      <c r="D5" s="5" t="s">
        <v>35</v>
      </c>
    </row>
    <row r="6" customFormat="false" ht="30" hidden="false" customHeight="true" outlineLevel="0" collapsed="false">
      <c r="B6" s="16" t="s">
        <v>36</v>
      </c>
      <c r="C6" s="17" t="n">
        <v>15</v>
      </c>
      <c r="D6" s="16" t="s">
        <v>37</v>
      </c>
    </row>
    <row r="7" customFormat="false" ht="30" hidden="false" customHeight="true" outlineLevel="0" collapsed="false">
      <c r="B7" s="16" t="s">
        <v>38</v>
      </c>
      <c r="C7" s="18" t="n">
        <v>0.05</v>
      </c>
      <c r="D7" s="16" t="s">
        <v>39</v>
      </c>
    </row>
    <row r="8" customFormat="false" ht="30" hidden="false" customHeight="true" outlineLevel="0" collapsed="false">
      <c r="B8" s="16" t="s">
        <v>40</v>
      </c>
      <c r="C8" s="18" t="n">
        <v>0.19</v>
      </c>
      <c r="D8" s="16" t="s">
        <v>41</v>
      </c>
    </row>
    <row r="9" customFormat="false" ht="30" hidden="false" customHeight="true" outlineLevel="0" collapsed="false">
      <c r="B9" s="16" t="s">
        <v>42</v>
      </c>
      <c r="C9" s="18" t="n">
        <v>0.1</v>
      </c>
      <c r="D9" s="16" t="s">
        <v>43</v>
      </c>
    </row>
    <row r="10" customFormat="false" ht="30" hidden="false" customHeight="true" outlineLevel="0" collapsed="false">
      <c r="B10" s="16" t="s">
        <v>44</v>
      </c>
      <c r="C10" s="19" t="s">
        <v>45</v>
      </c>
      <c r="D10" s="16" t="s">
        <v>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1"/>
    <col collapsed="false" customWidth="true" hidden="false" outlineLevel="0" max="7" min="4" style="0" width="17"/>
    <col collapsed="false" customWidth="true" hidden="false" outlineLevel="0" max="8" min="8" style="0" width="62"/>
  </cols>
  <sheetData>
    <row r="2" customFormat="false" ht="19.7" hidden="false" customHeight="false" outlineLevel="0" collapsed="false">
      <c r="B2" s="1" t="s">
        <v>47</v>
      </c>
    </row>
    <row r="3" customFormat="false" ht="27.75" hidden="false" customHeight="true" outlineLevel="0" collapsed="false">
      <c r="B3" s="15" t="s">
        <v>48</v>
      </c>
      <c r="C3" s="15"/>
      <c r="D3" s="15"/>
      <c r="E3" s="15"/>
      <c r="F3" s="15"/>
      <c r="G3" s="15"/>
      <c r="H3" s="15"/>
    </row>
    <row r="5" customFormat="false" ht="15" hidden="false" customHeight="true" outlineLevel="0" collapsed="false">
      <c r="B5" s="5"/>
      <c r="C5" s="5"/>
      <c r="D5" s="5" t="s">
        <v>17</v>
      </c>
      <c r="E5" s="5"/>
      <c r="F5" s="5" t="s">
        <v>18</v>
      </c>
      <c r="G5" s="5"/>
      <c r="H5" s="5"/>
    </row>
    <row r="6" customFormat="false" ht="30" hidden="false" customHeight="true" outlineLevel="0" collapsed="false">
      <c r="B6" s="5" t="s">
        <v>49</v>
      </c>
      <c r="C6" s="5" t="s">
        <v>50</v>
      </c>
      <c r="D6" s="5" t="s">
        <v>51</v>
      </c>
      <c r="E6" s="5" t="s">
        <v>52</v>
      </c>
      <c r="F6" s="5" t="s">
        <v>51</v>
      </c>
      <c r="G6" s="5" t="s">
        <v>52</v>
      </c>
      <c r="H6" s="5" t="s">
        <v>53</v>
      </c>
    </row>
    <row r="7" customFormat="false" ht="30" hidden="false" customHeight="true" outlineLevel="0" collapsed="false">
      <c r="B7" s="16" t="s">
        <v>54</v>
      </c>
      <c r="C7" s="16" t="s">
        <v>55</v>
      </c>
      <c r="D7" s="20" t="n">
        <v>8</v>
      </c>
      <c r="E7" s="20" t="n">
        <v>0</v>
      </c>
      <c r="F7" s="20" t="n">
        <v>8</v>
      </c>
      <c r="G7" s="20" t="n">
        <v>0</v>
      </c>
      <c r="H7" s="16" t="s">
        <v>56</v>
      </c>
    </row>
    <row r="8" customFormat="false" ht="30" hidden="false" customHeight="true" outlineLevel="0" collapsed="false">
      <c r="B8" s="16" t="s">
        <v>57</v>
      </c>
      <c r="C8" s="16" t="s">
        <v>55</v>
      </c>
      <c r="D8" s="20" t="n">
        <v>6</v>
      </c>
      <c r="E8" s="20" t="n">
        <v>0</v>
      </c>
      <c r="F8" s="20" t="n">
        <v>8.5</v>
      </c>
      <c r="G8" s="20" t="n">
        <v>0</v>
      </c>
      <c r="H8" s="16" t="s">
        <v>58</v>
      </c>
    </row>
    <row r="9" customFormat="false" ht="30" hidden="false" customHeight="true" outlineLevel="0" collapsed="false">
      <c r="B9" s="16" t="s">
        <v>59</v>
      </c>
      <c r="C9" s="16" t="s">
        <v>55</v>
      </c>
      <c r="D9" s="20" t="n">
        <v>0</v>
      </c>
      <c r="E9" s="20" t="n">
        <v>2</v>
      </c>
      <c r="F9" s="20" t="n">
        <v>2</v>
      </c>
      <c r="G9" s="20" t="n">
        <v>0</v>
      </c>
      <c r="H9" s="16" t="s">
        <v>60</v>
      </c>
    </row>
    <row r="10" customFormat="false" ht="30" hidden="false" customHeight="true" outlineLevel="0" collapsed="false">
      <c r="B10" s="16" t="s">
        <v>61</v>
      </c>
      <c r="C10" s="16" t="s">
        <v>55</v>
      </c>
      <c r="D10" s="20" t="n">
        <v>0</v>
      </c>
      <c r="E10" s="20" t="n">
        <v>3</v>
      </c>
      <c r="F10" s="20" t="n">
        <v>3</v>
      </c>
      <c r="G10" s="20" t="n">
        <v>0</v>
      </c>
      <c r="H10" s="16" t="s">
        <v>62</v>
      </c>
    </row>
    <row r="11" customFormat="false" ht="30" hidden="false" customHeight="true" outlineLevel="0" collapsed="false">
      <c r="B11" s="16" t="s">
        <v>63</v>
      </c>
      <c r="C11" s="16" t="s">
        <v>55</v>
      </c>
      <c r="D11" s="20" t="n">
        <v>0</v>
      </c>
      <c r="E11" s="20" t="n">
        <v>1.5</v>
      </c>
      <c r="F11" s="20" t="n">
        <v>0</v>
      </c>
      <c r="G11" s="20" t="n">
        <v>1.5</v>
      </c>
      <c r="H11" s="16" t="s">
        <v>64</v>
      </c>
    </row>
    <row r="12" customFormat="false" ht="30" hidden="false" customHeight="true" outlineLevel="0" collapsed="false">
      <c r="B12" s="16" t="s">
        <v>65</v>
      </c>
      <c r="C12" s="16" t="s">
        <v>55</v>
      </c>
      <c r="D12" s="20" t="n">
        <v>0.3</v>
      </c>
      <c r="E12" s="20" t="n">
        <v>0.9</v>
      </c>
      <c r="F12" s="20" t="n">
        <v>1.2</v>
      </c>
      <c r="G12" s="20" t="n">
        <v>0</v>
      </c>
      <c r="H12" s="16" t="s">
        <v>66</v>
      </c>
    </row>
    <row r="13" customFormat="false" ht="30" hidden="false" customHeight="true" outlineLevel="0" collapsed="false">
      <c r="B13" s="16" t="s">
        <v>67</v>
      </c>
      <c r="C13" s="16" t="s">
        <v>55</v>
      </c>
      <c r="D13" s="20" t="n">
        <v>0</v>
      </c>
      <c r="E13" s="20" t="n">
        <v>1</v>
      </c>
      <c r="F13" s="20" t="n">
        <v>1</v>
      </c>
      <c r="G13" s="20" t="n">
        <v>0</v>
      </c>
      <c r="H13" s="16" t="s">
        <v>68</v>
      </c>
    </row>
    <row r="14" customFormat="false" ht="30" hidden="false" customHeight="true" outlineLevel="0" collapsed="false">
      <c r="B14" s="16" t="s">
        <v>69</v>
      </c>
      <c r="C14" s="16" t="s">
        <v>55</v>
      </c>
      <c r="D14" s="20" t="n">
        <v>0</v>
      </c>
      <c r="E14" s="20" t="n">
        <v>2</v>
      </c>
      <c r="F14" s="20" t="n">
        <v>0</v>
      </c>
      <c r="G14" s="20" t="n">
        <v>2</v>
      </c>
      <c r="H14" s="16" t="s">
        <v>70</v>
      </c>
    </row>
    <row r="15" customFormat="false" ht="30" hidden="false" customHeight="true" outlineLevel="0" collapsed="false">
      <c r="B15" s="16" t="s">
        <v>71</v>
      </c>
      <c r="C15" s="16" t="s">
        <v>72</v>
      </c>
      <c r="D15" s="21" t="n">
        <f aca="false">Assumptions!$C$8*(D7+E7)</f>
        <v>1.52</v>
      </c>
      <c r="E15" s="20" t="n">
        <v>0</v>
      </c>
      <c r="F15" s="21" t="n">
        <f aca="false">Assumptions!$C$8*(F7+G7)</f>
        <v>1.52</v>
      </c>
      <c r="G15" s="20" t="n">
        <v>0</v>
      </c>
      <c r="H15" s="16" t="s">
        <v>73</v>
      </c>
    </row>
    <row r="16" customFormat="false" ht="30" hidden="false" customHeight="true" outlineLevel="0" collapsed="false">
      <c r="B16" s="16" t="s">
        <v>74</v>
      </c>
      <c r="C16" s="16" t="s">
        <v>72</v>
      </c>
      <c r="D16" s="20" t="n">
        <v>0</v>
      </c>
      <c r="E16" s="20" t="n">
        <v>1.8</v>
      </c>
      <c r="F16" s="20" t="n">
        <v>1.8</v>
      </c>
      <c r="G16" s="20" t="n">
        <v>0</v>
      </c>
      <c r="H16" s="16" t="s">
        <v>75</v>
      </c>
    </row>
    <row r="17" customFormat="false" ht="30" hidden="false" customHeight="true" outlineLevel="0" collapsed="false">
      <c r="B17" s="16" t="s">
        <v>76</v>
      </c>
      <c r="C17" s="16" t="s">
        <v>72</v>
      </c>
      <c r="D17" s="20" t="n">
        <v>0</v>
      </c>
      <c r="E17" s="20" t="n">
        <v>0.8</v>
      </c>
      <c r="F17" s="20" t="n">
        <v>0.8</v>
      </c>
      <c r="G17" s="20" t="n">
        <v>0</v>
      </c>
      <c r="H17" s="16" t="s">
        <v>77</v>
      </c>
    </row>
    <row r="18" customFormat="false" ht="30" hidden="false" customHeight="true" outlineLevel="0" collapsed="false">
      <c r="B18" s="16" t="s">
        <v>78</v>
      </c>
      <c r="C18" s="16" t="s">
        <v>72</v>
      </c>
      <c r="D18" s="20" t="n">
        <v>0</v>
      </c>
      <c r="E18" s="20" t="n">
        <v>0.5</v>
      </c>
      <c r="F18" s="20" t="n">
        <v>0</v>
      </c>
      <c r="G18" s="20" t="n">
        <v>0.5</v>
      </c>
      <c r="H18" s="16" t="s">
        <v>79</v>
      </c>
    </row>
  </sheetData>
  <mergeCells count="3">
    <mergeCell ref="B3:H3"/>
    <mergeCell ref="D5:E5"/>
    <mergeCell ref="F5:G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2"/>
    <col collapsed="false" customWidth="true" hidden="false" outlineLevel="0" max="3" min="3" style="0" width="11"/>
    <col collapsed="false" customWidth="true" hidden="false" outlineLevel="0" max="4" min="4" style="0" width="15"/>
    <col collapsed="false" customWidth="true" hidden="false" outlineLevel="0" max="7" min="5" style="0" width="13"/>
    <col collapsed="false" customWidth="true" hidden="false" outlineLevel="0" max="8" min="8" style="0" width="16"/>
  </cols>
  <sheetData>
    <row r="2" customFormat="false" ht="19.7" hidden="false" customHeight="false" outlineLevel="0" collapsed="false">
      <c r="B2" s="1" t="s">
        <v>80</v>
      </c>
    </row>
    <row r="3" customFormat="false" ht="15" hidden="false" customHeight="false" outlineLevel="0" collapsed="false">
      <c r="B3" s="2" t="str">
        <f aca="false">" Amounts in "&amp;Assumptions!$C$10&amp;". All cells on this sheet are formulas. Change inputs on the Assumptions and Quotations sheets."</f>
        <v> Amounts in ₹ lakh. All cells on this sheet are formulas. Change inputs on the Assumptions and Quotations sheets.</v>
      </c>
    </row>
    <row r="5" customFormat="false" ht="15" hidden="false" customHeight="false" outlineLevel="0" collapsed="false">
      <c r="B5" s="12" t="s">
        <v>17</v>
      </c>
    </row>
    <row r="6" customFormat="false" ht="30" hidden="false" customHeight="true" outlineLevel="0" collapsed="false">
      <c r="B6" s="5" t="s">
        <v>49</v>
      </c>
      <c r="C6" s="5" t="s">
        <v>50</v>
      </c>
      <c r="D6" s="5" t="s">
        <v>81</v>
      </c>
      <c r="E6" s="5" t="s">
        <v>82</v>
      </c>
      <c r="F6" s="5" t="s">
        <v>83</v>
      </c>
      <c r="G6" s="5" t="s">
        <v>84</v>
      </c>
      <c r="H6" s="5" t="s">
        <v>85</v>
      </c>
    </row>
    <row r="7" customFormat="false" ht="15" hidden="false" customHeight="false" outlineLevel="0" collapsed="false">
      <c r="B7" s="8" t="str">
        <f aca="false">Quotations!B7</f>
        <v>Software licences</v>
      </c>
      <c r="C7" s="8" t="str">
        <f aca="false">Quotations!C7</f>
        <v>One-time</v>
      </c>
      <c r="D7" s="22" t="n">
        <f aca="false">(Quotations!D7+Quotations!E7)</f>
        <v>8</v>
      </c>
      <c r="E7" s="22" t="n">
        <v>0</v>
      </c>
      <c r="F7" s="22" t="n">
        <v>0</v>
      </c>
      <c r="G7" s="22" t="n">
        <v>0</v>
      </c>
      <c r="H7" s="22" t="n">
        <f aca="false">SUM(D7:G7)</f>
        <v>8</v>
      </c>
    </row>
    <row r="8" customFormat="false" ht="15" hidden="false" customHeight="false" outlineLevel="0" collapsed="false">
      <c r="B8" s="8" t="str">
        <f aca="false">Quotations!B8</f>
        <v>Implementation and configuration</v>
      </c>
      <c r="C8" s="8" t="str">
        <f aca="false">Quotations!C8</f>
        <v>One-time</v>
      </c>
      <c r="D8" s="22" t="n">
        <f aca="false">(Quotations!D8+Quotations!E8)</f>
        <v>6</v>
      </c>
      <c r="E8" s="22" t="n">
        <v>0</v>
      </c>
      <c r="F8" s="22" t="n">
        <v>0</v>
      </c>
      <c r="G8" s="22" t="n">
        <v>0</v>
      </c>
      <c r="H8" s="22" t="n">
        <f aca="false">SUM(D8:G8)</f>
        <v>6</v>
      </c>
    </row>
    <row r="9" customFormat="false" ht="15" hidden="false" customHeight="false" outlineLevel="0" collapsed="false">
      <c r="B9" s="8" t="str">
        <f aca="false">Quotations!B9</f>
        <v>Data migration and cleansing</v>
      </c>
      <c r="C9" s="8" t="str">
        <f aca="false">Quotations!C9</f>
        <v>One-time</v>
      </c>
      <c r="D9" s="22" t="n">
        <f aca="false">(Quotations!D9+Quotations!E9)</f>
        <v>2</v>
      </c>
      <c r="E9" s="22" t="n">
        <v>0</v>
      </c>
      <c r="F9" s="22" t="n">
        <v>0</v>
      </c>
      <c r="G9" s="22" t="n">
        <v>0</v>
      </c>
      <c r="H9" s="22" t="n">
        <f aca="false">SUM(D9:G9)</f>
        <v>2</v>
      </c>
    </row>
    <row r="10" customFormat="false" ht="15" hidden="false" customHeight="false" outlineLevel="0" collapsed="false">
      <c r="B10" s="8" t="str">
        <f aca="false">Quotations!B10</f>
        <v>Integrations (web shop, banks, other systems)</v>
      </c>
      <c r="C10" s="8" t="str">
        <f aca="false">Quotations!C10</f>
        <v>One-time</v>
      </c>
      <c r="D10" s="22" t="n">
        <f aca="false">(Quotations!D10+Quotations!E10)</f>
        <v>3</v>
      </c>
      <c r="E10" s="22" t="n">
        <v>0</v>
      </c>
      <c r="F10" s="22" t="n">
        <v>0</v>
      </c>
      <c r="G10" s="22" t="n">
        <v>0</v>
      </c>
      <c r="H10" s="22" t="n">
        <f aca="false">SUM(D10:G10)</f>
        <v>3</v>
      </c>
    </row>
    <row r="11" customFormat="false" ht="15" hidden="false" customHeight="false" outlineLevel="0" collapsed="false">
      <c r="B11" s="8" t="str">
        <f aca="false">Quotations!B11</f>
        <v>Custom development and add-ons</v>
      </c>
      <c r="C11" s="8" t="str">
        <f aca="false">Quotations!C11</f>
        <v>One-time</v>
      </c>
      <c r="D11" s="22" t="n">
        <f aca="false">(Quotations!D11+Quotations!E11)</f>
        <v>1.5</v>
      </c>
      <c r="E11" s="22" t="n">
        <v>0</v>
      </c>
      <c r="F11" s="22" t="n">
        <v>0</v>
      </c>
      <c r="G11" s="22" t="n">
        <v>0</v>
      </c>
      <c r="H11" s="22" t="n">
        <f aca="false">SUM(D11:G11)</f>
        <v>1.5</v>
      </c>
    </row>
    <row r="12" customFormat="false" ht="15" hidden="false" customHeight="false" outlineLevel="0" collapsed="false">
      <c r="B12" s="8" t="str">
        <f aca="false">Quotations!B12</f>
        <v>Training</v>
      </c>
      <c r="C12" s="8" t="str">
        <f aca="false">Quotations!C12</f>
        <v>One-time</v>
      </c>
      <c r="D12" s="22" t="n">
        <f aca="false">(Quotations!D12+Quotations!E12)</f>
        <v>1.2</v>
      </c>
      <c r="E12" s="22" t="n">
        <v>0</v>
      </c>
      <c r="F12" s="22" t="n">
        <v>0</v>
      </c>
      <c r="G12" s="22" t="n">
        <v>0</v>
      </c>
      <c r="H12" s="22" t="n">
        <f aca="false">SUM(D12:G12)</f>
        <v>1.2</v>
      </c>
    </row>
    <row r="13" customFormat="false" ht="15" hidden="false" customHeight="false" outlineLevel="0" collapsed="false">
      <c r="B13" s="8" t="str">
        <f aca="false">Quotations!B13</f>
        <v>Go-live and handover support</v>
      </c>
      <c r="C13" s="8" t="str">
        <f aca="false">Quotations!C13</f>
        <v>One-time</v>
      </c>
      <c r="D13" s="22" t="n">
        <f aca="false">(Quotations!D13+Quotations!E13)</f>
        <v>1</v>
      </c>
      <c r="E13" s="22" t="n">
        <v>0</v>
      </c>
      <c r="F13" s="22" t="n">
        <v>0</v>
      </c>
      <c r="G13" s="22" t="n">
        <v>0</v>
      </c>
      <c r="H13" s="22" t="n">
        <f aca="false">SUM(D13:G13)</f>
        <v>1</v>
      </c>
    </row>
    <row r="14" customFormat="false" ht="15" hidden="false" customHeight="false" outlineLevel="0" collapsed="false">
      <c r="B14" s="8" t="str">
        <f aca="false">Quotations!B14</f>
        <v>Internal team time and backfill</v>
      </c>
      <c r="C14" s="8" t="str">
        <f aca="false">Quotations!C14</f>
        <v>One-time</v>
      </c>
      <c r="D14" s="22" t="n">
        <f aca="false">(Quotations!D14+Quotations!E14)</f>
        <v>2</v>
      </c>
      <c r="E14" s="22" t="n">
        <v>0</v>
      </c>
      <c r="F14" s="22" t="n">
        <v>0</v>
      </c>
      <c r="G14" s="22" t="n">
        <v>0</v>
      </c>
      <c r="H14" s="22" t="n">
        <f aca="false">SUM(D14:G14)</f>
        <v>2</v>
      </c>
    </row>
    <row r="15" customFormat="false" ht="15" hidden="false" customHeight="false" outlineLevel="0" collapsed="false">
      <c r="B15" s="8" t="str">
        <f aca="false">Quotations!B15</f>
        <v>Annual maintenance</v>
      </c>
      <c r="C15" s="8" t="str">
        <f aca="false">Quotations!C15</f>
        <v>Annual</v>
      </c>
      <c r="D15" s="22" t="n">
        <v>0</v>
      </c>
      <c r="E15" s="22" t="n">
        <f aca="false">(Quotations!D15+Quotations!E15)</f>
        <v>1.52</v>
      </c>
      <c r="F15" s="22" t="n">
        <f aca="false">E15*(1+Assumptions!$C$7)</f>
        <v>1.596</v>
      </c>
      <c r="G15" s="22" t="n">
        <f aca="false">F15*(1+Assumptions!$C$7)</f>
        <v>1.6758</v>
      </c>
      <c r="H15" s="22" t="n">
        <f aca="false">SUM(D15:G15)</f>
        <v>4.7918</v>
      </c>
    </row>
    <row r="16" customFormat="false" ht="15" hidden="false" customHeight="false" outlineLevel="0" collapsed="false">
      <c r="B16" s="8" t="str">
        <f aca="false">Quotations!B16</f>
        <v>Cloud hosting</v>
      </c>
      <c r="C16" s="8" t="str">
        <f aca="false">Quotations!C16</f>
        <v>Annual</v>
      </c>
      <c r="D16" s="22" t="n">
        <v>0</v>
      </c>
      <c r="E16" s="22" t="n">
        <f aca="false">(Quotations!D16+Quotations!E16)</f>
        <v>1.8</v>
      </c>
      <c r="F16" s="22" t="n">
        <f aca="false">E16*(1+Assumptions!$C$7)</f>
        <v>1.89</v>
      </c>
      <c r="G16" s="22" t="n">
        <f aca="false">F16*(1+Assumptions!$C$7)</f>
        <v>1.9845</v>
      </c>
      <c r="H16" s="22" t="n">
        <f aca="false">SUM(D16:G16)</f>
        <v>5.6745</v>
      </c>
    </row>
    <row r="17" customFormat="false" ht="15" hidden="false" customHeight="false" outlineLevel="0" collapsed="false">
      <c r="B17" s="8" t="str">
        <f aca="false">Quotations!B17</f>
        <v>Support after go-live</v>
      </c>
      <c r="C17" s="8" t="str">
        <f aca="false">Quotations!C17</f>
        <v>Annual</v>
      </c>
      <c r="D17" s="22" t="n">
        <v>0</v>
      </c>
      <c r="E17" s="22" t="n">
        <f aca="false">(Quotations!D17+Quotations!E17)</f>
        <v>0.8</v>
      </c>
      <c r="F17" s="22" t="n">
        <f aca="false">E17*(1+Assumptions!$C$7)</f>
        <v>0.84</v>
      </c>
      <c r="G17" s="22" t="n">
        <f aca="false">F17*(1+Assumptions!$C$7)</f>
        <v>0.882</v>
      </c>
      <c r="H17" s="22" t="n">
        <f aca="false">SUM(D17:G17)</f>
        <v>2.522</v>
      </c>
    </row>
    <row r="18" customFormat="false" ht="15" hidden="false" customHeight="false" outlineLevel="0" collapsed="false">
      <c r="B18" s="8" t="str">
        <f aca="false">Quotations!B18</f>
        <v>Upgrades and regression testing</v>
      </c>
      <c r="C18" s="8" t="str">
        <f aca="false">Quotations!C18</f>
        <v>Annual</v>
      </c>
      <c r="D18" s="22" t="n">
        <v>0</v>
      </c>
      <c r="E18" s="22" t="n">
        <f aca="false">(Quotations!D18+Quotations!E18)</f>
        <v>0.5</v>
      </c>
      <c r="F18" s="22" t="n">
        <f aca="false">E18*(1+Assumptions!$C$7)</f>
        <v>0.525</v>
      </c>
      <c r="G18" s="22" t="n">
        <f aca="false">F18*(1+Assumptions!$C$7)</f>
        <v>0.55125</v>
      </c>
      <c r="H18" s="22" t="n">
        <f aca="false">SUM(D18:G18)</f>
        <v>1.57625</v>
      </c>
    </row>
    <row r="19" customFormat="false" ht="15" hidden="false" customHeight="false" outlineLevel="0" collapsed="false">
      <c r="B19" s="8" t="s">
        <v>86</v>
      </c>
      <c r="C19" s="8" t="s">
        <v>55</v>
      </c>
      <c r="D19" s="22" t="n">
        <f aca="false">Assumptions!$C$9*SUMIF($C$7:$C$18,"One-time",D7:D18)</f>
        <v>2.47</v>
      </c>
      <c r="E19" s="22" t="n">
        <v>0</v>
      </c>
      <c r="F19" s="22" t="n">
        <v>0</v>
      </c>
      <c r="G19" s="22" t="n">
        <v>0</v>
      </c>
      <c r="H19" s="22" t="n">
        <f aca="false">SUM(D19:G19)</f>
        <v>2.47</v>
      </c>
    </row>
    <row r="20" customFormat="false" ht="15" hidden="false" customHeight="false" outlineLevel="0" collapsed="false">
      <c r="B20" s="10" t="s">
        <v>87</v>
      </c>
      <c r="C20" s="10"/>
      <c r="D20" s="23" t="n">
        <f aca="false">SUM(D7:D19)</f>
        <v>27.17</v>
      </c>
      <c r="E20" s="23" t="n">
        <f aca="false">SUM(E7:E19)</f>
        <v>4.62</v>
      </c>
      <c r="F20" s="23" t="n">
        <f aca="false">SUM(F7:F19)</f>
        <v>4.851</v>
      </c>
      <c r="G20" s="23" t="n">
        <f aca="false">SUM(G7:G19)</f>
        <v>5.09355</v>
      </c>
      <c r="H20" s="23" t="n">
        <f aca="false">SUM(H7:H19)</f>
        <v>41.73455</v>
      </c>
    </row>
    <row r="23" customFormat="false" ht="15" hidden="false" customHeight="false" outlineLevel="0" collapsed="false">
      <c r="B23" s="12" t="s">
        <v>18</v>
      </c>
    </row>
    <row r="24" customFormat="false" ht="30" hidden="false" customHeight="true" outlineLevel="0" collapsed="false">
      <c r="B24" s="5" t="s">
        <v>49</v>
      </c>
      <c r="C24" s="5" t="s">
        <v>50</v>
      </c>
      <c r="D24" s="5" t="s">
        <v>81</v>
      </c>
      <c r="E24" s="5" t="s">
        <v>82</v>
      </c>
      <c r="F24" s="5" t="s">
        <v>83</v>
      </c>
      <c r="G24" s="5" t="s">
        <v>84</v>
      </c>
      <c r="H24" s="5" t="s">
        <v>85</v>
      </c>
    </row>
    <row r="25" customFormat="false" ht="15" hidden="false" customHeight="false" outlineLevel="0" collapsed="false">
      <c r="B25" s="8" t="str">
        <f aca="false">Quotations!B7</f>
        <v>Software licences</v>
      </c>
      <c r="C25" s="8" t="str">
        <f aca="false">Quotations!C7</f>
        <v>One-time</v>
      </c>
      <c r="D25" s="22" t="n">
        <f aca="false">(Quotations!F7+Quotations!G7)</f>
        <v>8</v>
      </c>
      <c r="E25" s="22" t="n">
        <v>0</v>
      </c>
      <c r="F25" s="22" t="n">
        <v>0</v>
      </c>
      <c r="G25" s="22" t="n">
        <v>0</v>
      </c>
      <c r="H25" s="22" t="n">
        <f aca="false">SUM(D25:G25)</f>
        <v>8</v>
      </c>
    </row>
    <row r="26" customFormat="false" ht="15" hidden="false" customHeight="false" outlineLevel="0" collapsed="false">
      <c r="B26" s="8" t="str">
        <f aca="false">Quotations!B8</f>
        <v>Implementation and configuration</v>
      </c>
      <c r="C26" s="8" t="str">
        <f aca="false">Quotations!C8</f>
        <v>One-time</v>
      </c>
      <c r="D26" s="22" t="n">
        <f aca="false">(Quotations!F8+Quotations!G8)</f>
        <v>8.5</v>
      </c>
      <c r="E26" s="22" t="n">
        <v>0</v>
      </c>
      <c r="F26" s="22" t="n">
        <v>0</v>
      </c>
      <c r="G26" s="22" t="n">
        <v>0</v>
      </c>
      <c r="H26" s="22" t="n">
        <f aca="false">SUM(D26:G26)</f>
        <v>8.5</v>
      </c>
    </row>
    <row r="27" customFormat="false" ht="15" hidden="false" customHeight="false" outlineLevel="0" collapsed="false">
      <c r="B27" s="8" t="str">
        <f aca="false">Quotations!B9</f>
        <v>Data migration and cleansing</v>
      </c>
      <c r="C27" s="8" t="str">
        <f aca="false">Quotations!C9</f>
        <v>One-time</v>
      </c>
      <c r="D27" s="22" t="n">
        <f aca="false">(Quotations!F9+Quotations!G9)</f>
        <v>2</v>
      </c>
      <c r="E27" s="22" t="n">
        <v>0</v>
      </c>
      <c r="F27" s="22" t="n">
        <v>0</v>
      </c>
      <c r="G27" s="22" t="n">
        <v>0</v>
      </c>
      <c r="H27" s="22" t="n">
        <f aca="false">SUM(D27:G27)</f>
        <v>2</v>
      </c>
    </row>
    <row r="28" customFormat="false" ht="15" hidden="false" customHeight="false" outlineLevel="0" collapsed="false">
      <c r="B28" s="8" t="str">
        <f aca="false">Quotations!B10</f>
        <v>Integrations (web shop, banks, other systems)</v>
      </c>
      <c r="C28" s="8" t="str">
        <f aca="false">Quotations!C10</f>
        <v>One-time</v>
      </c>
      <c r="D28" s="22" t="n">
        <f aca="false">(Quotations!F10+Quotations!G10)</f>
        <v>3</v>
      </c>
      <c r="E28" s="22" t="n">
        <v>0</v>
      </c>
      <c r="F28" s="22" t="n">
        <v>0</v>
      </c>
      <c r="G28" s="22" t="n">
        <v>0</v>
      </c>
      <c r="H28" s="22" t="n">
        <f aca="false">SUM(D28:G28)</f>
        <v>3</v>
      </c>
    </row>
    <row r="29" customFormat="false" ht="15" hidden="false" customHeight="false" outlineLevel="0" collapsed="false">
      <c r="B29" s="8" t="str">
        <f aca="false">Quotations!B11</f>
        <v>Custom development and add-ons</v>
      </c>
      <c r="C29" s="8" t="str">
        <f aca="false">Quotations!C11</f>
        <v>One-time</v>
      </c>
      <c r="D29" s="22" t="n">
        <f aca="false">(Quotations!F11+Quotations!G11)</f>
        <v>1.5</v>
      </c>
      <c r="E29" s="22" t="n">
        <v>0</v>
      </c>
      <c r="F29" s="22" t="n">
        <v>0</v>
      </c>
      <c r="G29" s="22" t="n">
        <v>0</v>
      </c>
      <c r="H29" s="22" t="n">
        <f aca="false">SUM(D29:G29)</f>
        <v>1.5</v>
      </c>
    </row>
    <row r="30" customFormat="false" ht="15" hidden="false" customHeight="false" outlineLevel="0" collapsed="false">
      <c r="B30" s="8" t="str">
        <f aca="false">Quotations!B12</f>
        <v>Training</v>
      </c>
      <c r="C30" s="8" t="str">
        <f aca="false">Quotations!C12</f>
        <v>One-time</v>
      </c>
      <c r="D30" s="22" t="n">
        <f aca="false">(Quotations!F12+Quotations!G12)</f>
        <v>1.2</v>
      </c>
      <c r="E30" s="22" t="n">
        <v>0</v>
      </c>
      <c r="F30" s="22" t="n">
        <v>0</v>
      </c>
      <c r="G30" s="22" t="n">
        <v>0</v>
      </c>
      <c r="H30" s="22" t="n">
        <f aca="false">SUM(D30:G30)</f>
        <v>1.2</v>
      </c>
    </row>
    <row r="31" customFormat="false" ht="15" hidden="false" customHeight="false" outlineLevel="0" collapsed="false">
      <c r="B31" s="8" t="str">
        <f aca="false">Quotations!B13</f>
        <v>Go-live and handover support</v>
      </c>
      <c r="C31" s="8" t="str">
        <f aca="false">Quotations!C13</f>
        <v>One-time</v>
      </c>
      <c r="D31" s="22" t="n">
        <f aca="false">(Quotations!F13+Quotations!G13)</f>
        <v>1</v>
      </c>
      <c r="E31" s="22" t="n">
        <v>0</v>
      </c>
      <c r="F31" s="22" t="n">
        <v>0</v>
      </c>
      <c r="G31" s="22" t="n">
        <v>0</v>
      </c>
      <c r="H31" s="22" t="n">
        <f aca="false">SUM(D31:G31)</f>
        <v>1</v>
      </c>
    </row>
    <row r="32" customFormat="false" ht="15" hidden="false" customHeight="false" outlineLevel="0" collapsed="false">
      <c r="B32" s="8" t="str">
        <f aca="false">Quotations!B14</f>
        <v>Internal team time and backfill</v>
      </c>
      <c r="C32" s="8" t="str">
        <f aca="false">Quotations!C14</f>
        <v>One-time</v>
      </c>
      <c r="D32" s="22" t="n">
        <f aca="false">(Quotations!F14+Quotations!G14)</f>
        <v>2</v>
      </c>
      <c r="E32" s="22" t="n">
        <v>0</v>
      </c>
      <c r="F32" s="22" t="n">
        <v>0</v>
      </c>
      <c r="G32" s="22" t="n">
        <v>0</v>
      </c>
      <c r="H32" s="22" t="n">
        <f aca="false">SUM(D32:G32)</f>
        <v>2</v>
      </c>
    </row>
    <row r="33" customFormat="false" ht="15" hidden="false" customHeight="false" outlineLevel="0" collapsed="false">
      <c r="B33" s="8" t="str">
        <f aca="false">Quotations!B15</f>
        <v>Annual maintenance</v>
      </c>
      <c r="C33" s="8" t="str">
        <f aca="false">Quotations!C15</f>
        <v>Annual</v>
      </c>
      <c r="D33" s="22" t="n">
        <v>0</v>
      </c>
      <c r="E33" s="22" t="n">
        <f aca="false">(Quotations!F15+Quotations!G15)</f>
        <v>1.52</v>
      </c>
      <c r="F33" s="22" t="n">
        <f aca="false">E33*(1+Assumptions!$C$7)</f>
        <v>1.596</v>
      </c>
      <c r="G33" s="22" t="n">
        <f aca="false">F33*(1+Assumptions!$C$7)</f>
        <v>1.6758</v>
      </c>
      <c r="H33" s="22" t="n">
        <f aca="false">SUM(D33:G33)</f>
        <v>4.7918</v>
      </c>
    </row>
    <row r="34" customFormat="false" ht="15" hidden="false" customHeight="false" outlineLevel="0" collapsed="false">
      <c r="B34" s="8" t="str">
        <f aca="false">Quotations!B16</f>
        <v>Cloud hosting</v>
      </c>
      <c r="C34" s="8" t="str">
        <f aca="false">Quotations!C16</f>
        <v>Annual</v>
      </c>
      <c r="D34" s="22" t="n">
        <v>0</v>
      </c>
      <c r="E34" s="22" t="n">
        <f aca="false">(Quotations!F16+Quotations!G16)</f>
        <v>1.8</v>
      </c>
      <c r="F34" s="22" t="n">
        <f aca="false">E34*(1+Assumptions!$C$7)</f>
        <v>1.89</v>
      </c>
      <c r="G34" s="22" t="n">
        <f aca="false">F34*(1+Assumptions!$C$7)</f>
        <v>1.9845</v>
      </c>
      <c r="H34" s="22" t="n">
        <f aca="false">SUM(D34:G34)</f>
        <v>5.6745</v>
      </c>
    </row>
    <row r="35" customFormat="false" ht="15" hidden="false" customHeight="false" outlineLevel="0" collapsed="false">
      <c r="B35" s="8" t="str">
        <f aca="false">Quotations!B17</f>
        <v>Support after go-live</v>
      </c>
      <c r="C35" s="8" t="str">
        <f aca="false">Quotations!C17</f>
        <v>Annual</v>
      </c>
      <c r="D35" s="22" t="n">
        <v>0</v>
      </c>
      <c r="E35" s="22" t="n">
        <f aca="false">(Quotations!F17+Quotations!G17)</f>
        <v>0.8</v>
      </c>
      <c r="F35" s="22" t="n">
        <f aca="false">E35*(1+Assumptions!$C$7)</f>
        <v>0.84</v>
      </c>
      <c r="G35" s="22" t="n">
        <f aca="false">F35*(1+Assumptions!$C$7)</f>
        <v>0.882</v>
      </c>
      <c r="H35" s="22" t="n">
        <f aca="false">SUM(D35:G35)</f>
        <v>2.522</v>
      </c>
    </row>
    <row r="36" customFormat="false" ht="15" hidden="false" customHeight="false" outlineLevel="0" collapsed="false">
      <c r="B36" s="8" t="str">
        <f aca="false">Quotations!B18</f>
        <v>Upgrades and regression testing</v>
      </c>
      <c r="C36" s="8" t="str">
        <f aca="false">Quotations!C18</f>
        <v>Annual</v>
      </c>
      <c r="D36" s="22" t="n">
        <v>0</v>
      </c>
      <c r="E36" s="22" t="n">
        <f aca="false">(Quotations!F18+Quotations!G18)</f>
        <v>0.5</v>
      </c>
      <c r="F36" s="22" t="n">
        <f aca="false">E36*(1+Assumptions!$C$7)</f>
        <v>0.525</v>
      </c>
      <c r="G36" s="22" t="n">
        <f aca="false">F36*(1+Assumptions!$C$7)</f>
        <v>0.55125</v>
      </c>
      <c r="H36" s="22" t="n">
        <f aca="false">SUM(D36:G36)</f>
        <v>1.57625</v>
      </c>
    </row>
    <row r="37" customFormat="false" ht="15" hidden="false" customHeight="false" outlineLevel="0" collapsed="false">
      <c r="B37" s="8" t="s">
        <v>86</v>
      </c>
      <c r="C37" s="8" t="s">
        <v>55</v>
      </c>
      <c r="D37" s="22" t="n">
        <f aca="false">Assumptions!$C$9*SUMIF($C$25:$C$36,"One-time",D25:D36)</f>
        <v>2.72</v>
      </c>
      <c r="E37" s="22" t="n">
        <v>0</v>
      </c>
      <c r="F37" s="22" t="n">
        <v>0</v>
      </c>
      <c r="G37" s="22" t="n">
        <v>0</v>
      </c>
      <c r="H37" s="22" t="n">
        <f aca="false">SUM(D37:G37)</f>
        <v>2.72</v>
      </c>
    </row>
    <row r="38" customFormat="false" ht="15" hidden="false" customHeight="false" outlineLevel="0" collapsed="false">
      <c r="B38" s="10" t="s">
        <v>87</v>
      </c>
      <c r="C38" s="10"/>
      <c r="D38" s="23" t="n">
        <f aca="false">SUM(D25:D37)</f>
        <v>29.92</v>
      </c>
      <c r="E38" s="23" t="n">
        <f aca="false">SUM(E25:E37)</f>
        <v>4.62</v>
      </c>
      <c r="F38" s="23" t="n">
        <f aca="false">SUM(F25:F37)</f>
        <v>4.851</v>
      </c>
      <c r="G38" s="23" t="n">
        <f aca="false">SUM(G25:G37)</f>
        <v>5.09355</v>
      </c>
      <c r="H38" s="23" t="n">
        <f aca="false">SUM(H25:H37)</f>
        <v>44.48455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2026-10-13T05:41:46Z</dcterms:created>
  <dc:creator>openpyxl</dc:creator>
  <dc:description/>
  <dc:language>en-US</dc:language>
  <cp:lastModifiedBy/>
  <dcterms:modified xsi:type="dcterms:W3CDTF">2026-10-13T05:41:46Z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